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Pavel/Documents/JHU/TA/2020 MS &amp; IC/MS/2020/Lecture 3/"/>
    </mc:Choice>
  </mc:AlternateContent>
  <xr:revisionPtr revIDLastSave="0" documentId="8_{6F7A151E-9DC4-8E46-86B2-1924E331AD45}" xr6:coauthVersionLast="45" xr6:coauthVersionMax="45" xr10:uidLastSave="{00000000-0000-0000-0000-000000000000}"/>
  <bookViews>
    <workbookView xWindow="0" yWindow="460" windowWidth="25600" windowHeight="13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36" i="1" s="1"/>
  <c r="F45" i="1"/>
  <c r="F33" i="1" s="1"/>
  <c r="F34" i="1" s="1"/>
  <c r="F35" i="1" s="1"/>
  <c r="E42" i="1"/>
  <c r="E41" i="1"/>
  <c r="E34" i="1"/>
  <c r="E37" i="1" s="1"/>
  <c r="D34" i="1"/>
  <c r="D37" i="1" s="1"/>
  <c r="F31" i="1"/>
  <c r="E35" i="1" l="1"/>
  <c r="F37" i="1"/>
  <c r="F38" i="1" s="1"/>
  <c r="E38" i="1"/>
  <c r="E39" i="1"/>
  <c r="F39" i="1" l="1"/>
  <c r="E6" i="1"/>
  <c r="E9" i="1" s="1"/>
  <c r="G25" i="1"/>
  <c r="I24" i="1"/>
  <c r="F24" i="1"/>
  <c r="I23" i="1"/>
  <c r="F23" i="1"/>
  <c r="I22" i="1"/>
  <c r="F22" i="1"/>
  <c r="I21" i="1"/>
  <c r="F21" i="1"/>
  <c r="D9" i="1"/>
  <c r="D12" i="1" s="1"/>
  <c r="I25" i="1" l="1"/>
  <c r="F25" i="1"/>
  <c r="D25" i="1"/>
  <c r="E12" i="1"/>
  <c r="E10" i="1"/>
  <c r="E13" i="1" l="1"/>
  <c r="E14" i="1"/>
</calcChain>
</file>

<file path=xl/sharedStrings.xml><?xml version="1.0" encoding="utf-8"?>
<sst xmlns="http://schemas.openxmlformats.org/spreadsheetml/2006/main" count="44" uniqueCount="29">
  <si>
    <t>2019:Q4</t>
  </si>
  <si>
    <t>2024:Q4</t>
  </si>
  <si>
    <t xml:space="preserve">w.a. pop. </t>
  </si>
  <si>
    <t>LFPR</t>
  </si>
  <si>
    <t>labor force (L.F.)</t>
  </si>
  <si>
    <t>L.F. annualized, % Δ</t>
  </si>
  <si>
    <t>U3 rate</t>
  </si>
  <si>
    <t>employment, E</t>
  </si>
  <si>
    <t>E, annualized, % Δ</t>
  </si>
  <si>
    <t xml:space="preserve">E, avg. monthly gain </t>
  </si>
  <si>
    <t>working age population</t>
  </si>
  <si>
    <r>
      <t xml:space="preserve">% </t>
    </r>
    <r>
      <rPr>
        <sz val="11"/>
        <color theme="1"/>
        <rFont val="Calibri"/>
        <family val="2"/>
      </rPr>
      <t>Δ, w.a. population</t>
    </r>
  </si>
  <si>
    <t>L.F.P.R.</t>
  </si>
  <si>
    <t>Unemployment rate(U3)</t>
  </si>
  <si>
    <t>% of Pop</t>
  </si>
  <si>
    <t>16 to 24</t>
  </si>
  <si>
    <t>25 to 54</t>
  </si>
  <si>
    <t>55 to 64</t>
  </si>
  <si>
    <t>65 and up</t>
  </si>
  <si>
    <t>total</t>
  </si>
  <si>
    <t>2017:Q4</t>
  </si>
  <si>
    <r>
      <t xml:space="preserve">% </t>
    </r>
    <r>
      <rPr>
        <b/>
        <sz val="11"/>
        <color theme="1"/>
        <rFont val="Calibri"/>
        <family val="2"/>
      </rPr>
      <t xml:space="preserve">Δ </t>
    </r>
    <r>
      <rPr>
        <b/>
        <sz val="11"/>
        <color theme="1"/>
        <rFont val="Calibri"/>
        <family val="2"/>
        <scheme val="minor"/>
      </rPr>
      <t>pop/yr</t>
    </r>
  </si>
  <si>
    <t>E, Non-farm payrolls</t>
  </si>
  <si>
    <t>E, NFP, annualized gain</t>
  </si>
  <si>
    <t>E, NFP, avg. mo. Gain</t>
  </si>
  <si>
    <t xml:space="preserve">LFPR extends growth </t>
  </si>
  <si>
    <t>rate</t>
  </si>
  <si>
    <t>decline</t>
  </si>
  <si>
    <t xml:space="preserve">U3 extends its pace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</si>
</sst>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164" fontId="0" fillId="0" borderId="0" xfId="0" applyNumberFormat="1" applyBorder="1"/>
    <xf numFmtId="3" fontId="0" fillId="0" borderId="5" xfId="0" applyNumberFormat="1" applyBorder="1"/>
    <xf numFmtId="165" fontId="0" fillId="2" borderId="0" xfId="1" applyNumberFormat="1" applyFont="1" applyFill="1" applyBorder="1"/>
    <xf numFmtId="165" fontId="0" fillId="0" borderId="0" xfId="1" applyNumberFormat="1" applyFont="1" applyBorder="1"/>
    <xf numFmtId="165" fontId="0" fillId="2" borderId="5" xfId="1" applyNumberFormat="1" applyFont="1" applyFill="1" applyBorder="1"/>
    <xf numFmtId="164" fontId="0" fillId="0" borderId="5" xfId="0" applyNumberFormat="1" applyBorder="1"/>
    <xf numFmtId="0" fontId="0" fillId="0" borderId="0" xfId="0" applyBorder="1"/>
    <xf numFmtId="165" fontId="0" fillId="0" borderId="5" xfId="1" applyNumberFormat="1" applyFont="1" applyBorder="1"/>
    <xf numFmtId="3" fontId="0" fillId="0" borderId="0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2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2" fillId="0" borderId="5" xfId="0" applyNumberFormat="1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2" fillId="0" borderId="5" xfId="1" applyNumberFormat="1" applyFont="1" applyBorder="1"/>
    <xf numFmtId="3" fontId="2" fillId="0" borderId="6" xfId="0" applyNumberFormat="1" applyFont="1" applyBorder="1"/>
    <xf numFmtId="165" fontId="2" fillId="0" borderId="7" xfId="1" applyNumberFormat="1" applyFont="1" applyBorder="1"/>
    <xf numFmtId="3" fontId="2" fillId="0" borderId="7" xfId="0" applyNumberFormat="1" applyFont="1" applyBorder="1"/>
    <xf numFmtId="165" fontId="2" fillId="0" borderId="8" xfId="1" applyNumberFormat="1" applyFont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0" xfId="1" applyNumberFormat="1" applyFont="1" applyFill="1" applyBorder="1"/>
    <xf numFmtId="165" fontId="2" fillId="2" borderId="11" xfId="1" applyNumberFormat="1" applyFont="1" applyFill="1" applyBorder="1"/>
    <xf numFmtId="164" fontId="2" fillId="0" borderId="9" xfId="0" applyNumberFormat="1" applyFont="1" applyFill="1" applyBorder="1"/>
    <xf numFmtId="164" fontId="2" fillId="0" borderId="9" xfId="0" applyNumberFormat="1" applyFont="1" applyBorder="1"/>
    <xf numFmtId="3" fontId="2" fillId="0" borderId="9" xfId="0" applyNumberFormat="1" applyFont="1" applyBorder="1"/>
    <xf numFmtId="0" fontId="2" fillId="0" borderId="10" xfId="0" applyFont="1" applyBorder="1"/>
    <xf numFmtId="165" fontId="2" fillId="0" borderId="0" xfId="0" applyNumberFormat="1" applyFont="1"/>
    <xf numFmtId="10" fontId="2" fillId="2" borderId="10" xfId="1" applyNumberFormat="1" applyFont="1" applyFill="1" applyBorder="1"/>
    <xf numFmtId="165" fontId="2" fillId="0" borderId="10" xfId="1" applyNumberFormat="1" applyFont="1" applyFill="1" applyBorder="1"/>
    <xf numFmtId="165" fontId="2" fillId="0" borderId="10" xfId="1" applyNumberFormat="1" applyFont="1" applyBorder="1"/>
    <xf numFmtId="164" fontId="2" fillId="0" borderId="10" xfId="0" applyNumberFormat="1" applyFont="1" applyBorder="1"/>
    <xf numFmtId="165" fontId="2" fillId="0" borderId="10" xfId="0" applyNumberFormat="1" applyFont="1" applyBorder="1"/>
    <xf numFmtId="0" fontId="0" fillId="0" borderId="11" xfId="0" applyBorder="1"/>
    <xf numFmtId="3" fontId="2" fillId="0" borderId="1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" fontId="2" fillId="0" borderId="8" xfId="1" applyNumberFormat="1" applyFont="1" applyBorder="1"/>
    <xf numFmtId="3" fontId="2" fillId="0" borderId="1" xfId="0" applyNumberFormat="1" applyFont="1" applyFill="1" applyBorder="1" applyAlignment="1">
      <alignment horizontal="right"/>
    </xf>
    <xf numFmtId="0" fontId="0" fillId="0" borderId="2" xfId="0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0" fillId="0" borderId="7" xfId="0" applyBorder="1"/>
    <xf numFmtId="10" fontId="2" fillId="0" borderId="3" xfId="1" applyNumberFormat="1" applyFont="1" applyBorder="1"/>
    <xf numFmtId="10" fontId="2" fillId="0" borderId="8" xfId="1" applyNumberFormat="1" applyFont="1" applyBorder="1"/>
    <xf numFmtId="0" fontId="0" fillId="0" borderId="12" xfId="0" applyBorder="1"/>
    <xf numFmtId="0" fontId="0" fillId="0" borderId="13" xfId="0" applyBorder="1"/>
    <xf numFmtId="3" fontId="2" fillId="0" borderId="14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I46"/>
  <sheetViews>
    <sheetView tabSelected="1" workbookViewId="0">
      <selection activeCell="R28" sqref="R28"/>
    </sheetView>
  </sheetViews>
  <sheetFormatPr baseColWidth="10" defaultColWidth="8.83203125" defaultRowHeight="15" x14ac:dyDescent="0.2"/>
  <cols>
    <col min="3" max="3" width="22.33203125" customWidth="1"/>
  </cols>
  <sheetData>
    <row r="4" spans="3:5" ht="16" thickBot="1" x14ac:dyDescent="0.25"/>
    <row r="5" spans="3:5" x14ac:dyDescent="0.2">
      <c r="C5" s="2"/>
      <c r="D5" s="3" t="s">
        <v>0</v>
      </c>
      <c r="E5" s="4" t="s">
        <v>1</v>
      </c>
    </row>
    <row r="6" spans="3:5" x14ac:dyDescent="0.2">
      <c r="C6" s="5" t="s">
        <v>10</v>
      </c>
      <c r="D6" s="6">
        <v>259.5</v>
      </c>
      <c r="E6" s="7">
        <f>(1+E7)^5*D6</f>
        <v>266.05270018674821</v>
      </c>
    </row>
    <row r="7" spans="3:5" x14ac:dyDescent="0.2">
      <c r="C7" s="5" t="s">
        <v>11</v>
      </c>
      <c r="D7" s="8"/>
      <c r="E7" s="10">
        <v>5.0000000000000001E-3</v>
      </c>
    </row>
    <row r="8" spans="3:5" x14ac:dyDescent="0.2">
      <c r="C8" s="5" t="s">
        <v>12</v>
      </c>
      <c r="D8" s="9">
        <v>0.63200000000000001</v>
      </c>
      <c r="E8" s="10">
        <v>0.63200000000000001</v>
      </c>
    </row>
    <row r="9" spans="3:5" x14ac:dyDescent="0.2">
      <c r="C9" s="5" t="s">
        <v>4</v>
      </c>
      <c r="D9" s="6">
        <f>D6*D8</f>
        <v>164.00399999999999</v>
      </c>
      <c r="E9" s="11">
        <f>E6*E8</f>
        <v>168.14530651802488</v>
      </c>
    </row>
    <row r="10" spans="3:5" x14ac:dyDescent="0.2">
      <c r="C10" s="5" t="s">
        <v>5</v>
      </c>
      <c r="D10" s="12"/>
      <c r="E10" s="13">
        <f>(E9/D9)^0.2-1</f>
        <v>4.9999999999998934E-3</v>
      </c>
    </row>
    <row r="11" spans="3:5" x14ac:dyDescent="0.2">
      <c r="C11" s="5" t="s">
        <v>13</v>
      </c>
      <c r="D11" s="9">
        <v>3.5000000000000003E-2</v>
      </c>
      <c r="E11" s="10">
        <v>3.5000000000000003E-2</v>
      </c>
    </row>
    <row r="12" spans="3:5" x14ac:dyDescent="0.2">
      <c r="C12" s="5" t="s">
        <v>7</v>
      </c>
      <c r="D12" s="6">
        <f>(1-D11)*D9</f>
        <v>158.26385999999999</v>
      </c>
      <c r="E12" s="11">
        <f>(1-E11)*E9</f>
        <v>162.26022078989399</v>
      </c>
    </row>
    <row r="13" spans="3:5" x14ac:dyDescent="0.2">
      <c r="C13" s="5" t="s">
        <v>8</v>
      </c>
      <c r="D13" s="14"/>
      <c r="E13" s="13">
        <f>(E12/D12)^0.2-1</f>
        <v>4.9999999999998934E-3</v>
      </c>
    </row>
    <row r="14" spans="3:5" ht="16" thickBot="1" x14ac:dyDescent="0.25">
      <c r="C14" s="15" t="s">
        <v>9</v>
      </c>
      <c r="D14" s="16"/>
      <c r="E14" s="17">
        <f>1000*(E12-D12)/60</f>
        <v>66.606013164899963</v>
      </c>
    </row>
    <row r="18" spans="3:9" ht="16" thickBot="1" x14ac:dyDescent="0.25"/>
    <row r="19" spans="3:9" x14ac:dyDescent="0.2">
      <c r="C19" s="18"/>
      <c r="D19" s="19" t="s">
        <v>0</v>
      </c>
      <c r="E19" s="19" t="s">
        <v>0</v>
      </c>
      <c r="F19" s="20"/>
      <c r="G19" s="19" t="s">
        <v>1</v>
      </c>
      <c r="H19" s="19" t="s">
        <v>1</v>
      </c>
      <c r="I19" s="21"/>
    </row>
    <row r="20" spans="3:9" ht="16" thickBot="1" x14ac:dyDescent="0.25">
      <c r="C20" s="22"/>
      <c r="D20" s="23" t="s">
        <v>14</v>
      </c>
      <c r="E20" s="23" t="s">
        <v>3</v>
      </c>
      <c r="F20" s="24"/>
      <c r="G20" s="23" t="s">
        <v>14</v>
      </c>
      <c r="H20" s="23" t="s">
        <v>3</v>
      </c>
      <c r="I20" s="25"/>
    </row>
    <row r="21" spans="3:9" x14ac:dyDescent="0.2">
      <c r="C21" s="22" t="s">
        <v>15</v>
      </c>
      <c r="D21" s="26">
        <v>0.14447102961162261</v>
      </c>
      <c r="E21" s="27">
        <v>0.56000000000000005</v>
      </c>
      <c r="F21" s="26">
        <f t="shared" ref="F21:F22" si="0">D21*E21</f>
        <v>8.0903776582508677E-2</v>
      </c>
      <c r="G21" s="26">
        <v>0.13906662817509766</v>
      </c>
      <c r="H21" s="33">
        <v>0.56000000000000005</v>
      </c>
      <c r="I21" s="28">
        <f>G21*H21</f>
        <v>7.7877311778054695E-2</v>
      </c>
    </row>
    <row r="22" spans="3:9" x14ac:dyDescent="0.2">
      <c r="C22" s="22" t="s">
        <v>16</v>
      </c>
      <c r="D22" s="26">
        <v>0.48606320463985608</v>
      </c>
      <c r="E22" s="27">
        <v>0.82799999999999996</v>
      </c>
      <c r="F22" s="26">
        <f t="shared" si="0"/>
        <v>0.40246033344180082</v>
      </c>
      <c r="G22" s="26">
        <v>0.47714806707764945</v>
      </c>
      <c r="H22" s="34">
        <v>0.82799999999999996</v>
      </c>
      <c r="I22" s="28">
        <f t="shared" ref="I22:I24" si="1">G22*H22</f>
        <v>0.39507859954029373</v>
      </c>
    </row>
    <row r="23" spans="3:9" x14ac:dyDescent="0.2">
      <c r="C23" s="22" t="s">
        <v>17</v>
      </c>
      <c r="D23" s="26">
        <v>0.16400000000000001</v>
      </c>
      <c r="E23" s="26">
        <v>0.65500000000000003</v>
      </c>
      <c r="F23" s="26">
        <f>D23*E23</f>
        <v>0.10742000000000002</v>
      </c>
      <c r="G23" s="26">
        <v>0.152</v>
      </c>
      <c r="H23" s="35">
        <v>0.65500000000000003</v>
      </c>
      <c r="I23" s="28">
        <f t="shared" si="1"/>
        <v>9.9559999999999996E-2</v>
      </c>
    </row>
    <row r="24" spans="3:9" ht="16" thickBot="1" x14ac:dyDescent="0.25">
      <c r="C24" s="22" t="s">
        <v>18</v>
      </c>
      <c r="D24" s="26">
        <v>0.20499999999999999</v>
      </c>
      <c r="E24" s="26">
        <v>0.20599999999999999</v>
      </c>
      <c r="F24" s="26">
        <f>D24*E24</f>
        <v>4.2229999999999997E-2</v>
      </c>
      <c r="G24" s="26">
        <v>0.23132214885274416</v>
      </c>
      <c r="H24" s="36">
        <v>0.20599999999999999</v>
      </c>
      <c r="I24" s="28">
        <f t="shared" si="1"/>
        <v>4.7652362663665293E-2</v>
      </c>
    </row>
    <row r="25" spans="3:9" ht="16" thickBot="1" x14ac:dyDescent="0.25">
      <c r="C25" s="29" t="s">
        <v>19</v>
      </c>
      <c r="D25" s="30">
        <f>SUM(D21:D24)</f>
        <v>0.99953423425147869</v>
      </c>
      <c r="E25" s="31"/>
      <c r="F25" s="30">
        <f>SUM(F21:F24)</f>
        <v>0.63301411002430952</v>
      </c>
      <c r="G25" s="30">
        <f>SUM(G21:G24)</f>
        <v>0.99953684410549126</v>
      </c>
      <c r="H25" s="31"/>
      <c r="I25" s="32">
        <f>SUM(I21:I24)</f>
        <v>0.6201682739820138</v>
      </c>
    </row>
    <row r="29" spans="3:9" ht="16" thickBot="1" x14ac:dyDescent="0.25"/>
    <row r="30" spans="3:9" ht="16" thickBot="1" x14ac:dyDescent="0.25">
      <c r="C30" s="18"/>
      <c r="D30" s="20" t="s">
        <v>20</v>
      </c>
      <c r="E30" s="19" t="s">
        <v>0</v>
      </c>
      <c r="F30" s="21" t="s">
        <v>1</v>
      </c>
    </row>
    <row r="31" spans="3:9" x14ac:dyDescent="0.2">
      <c r="C31" s="22" t="s">
        <v>2</v>
      </c>
      <c r="D31" s="37">
        <v>256.89999999999998</v>
      </c>
      <c r="E31" s="38">
        <v>259.5</v>
      </c>
      <c r="F31" s="39">
        <f>(1+F32)^5*E31</f>
        <v>266.05270018674821</v>
      </c>
    </row>
    <row r="32" spans="3:9" x14ac:dyDescent="0.2">
      <c r="C32" s="22" t="s">
        <v>21</v>
      </c>
      <c r="D32" s="40"/>
      <c r="E32" s="41">
        <v>5.0000000000000001E-3</v>
      </c>
      <c r="F32" s="42">
        <v>5.0000000000000001E-3</v>
      </c>
    </row>
    <row r="33" spans="3:6" x14ac:dyDescent="0.2">
      <c r="C33" s="22" t="s">
        <v>3</v>
      </c>
      <c r="D33" s="43">
        <v>0.627</v>
      </c>
      <c r="E33" s="44">
        <v>0.63200000000000001</v>
      </c>
      <c r="F33" s="42">
        <f>F45</f>
        <v>0.64467513802046761</v>
      </c>
    </row>
    <row r="34" spans="3:6" x14ac:dyDescent="0.2">
      <c r="C34" s="22" t="s">
        <v>4</v>
      </c>
      <c r="D34" s="45">
        <f>D31*D33</f>
        <v>161.07629999999997</v>
      </c>
      <c r="E34" s="45">
        <f>E31*E33</f>
        <v>164.00399999999999</v>
      </c>
      <c r="F34" s="45">
        <f>F31*F33</f>
        <v>171.51756121360998</v>
      </c>
    </row>
    <row r="35" spans="3:6" x14ac:dyDescent="0.2">
      <c r="C35" s="22" t="s">
        <v>5</v>
      </c>
      <c r="D35" s="40"/>
      <c r="E35" s="44">
        <f>(E34/D34)^0.5-1</f>
        <v>9.0470049870705616E-3</v>
      </c>
      <c r="F35" s="44">
        <f>(F34/E34)^0.2-1</f>
        <v>8.9992199389057337E-3</v>
      </c>
    </row>
    <row r="36" spans="3:6" x14ac:dyDescent="0.2">
      <c r="C36" s="22" t="s">
        <v>6</v>
      </c>
      <c r="D36" s="46">
        <v>4.1000000000000002E-2</v>
      </c>
      <c r="E36" s="44">
        <v>3.5000000000000003E-2</v>
      </c>
      <c r="F36" s="42">
        <f>F46</f>
        <v>2.3565600634176832E-2</v>
      </c>
    </row>
    <row r="37" spans="3:6" x14ac:dyDescent="0.2">
      <c r="C37" s="22" t="s">
        <v>7</v>
      </c>
      <c r="D37" s="45">
        <f>(1-D36)*D34</f>
        <v>154.47217169999996</v>
      </c>
      <c r="E37" s="45">
        <f>(1-E36)*E34</f>
        <v>158.26385999999999</v>
      </c>
      <c r="F37" s="45">
        <f>(1-F36)*F34</f>
        <v>167.47564686430206</v>
      </c>
    </row>
    <row r="38" spans="3:6" x14ac:dyDescent="0.2">
      <c r="C38" s="22" t="s">
        <v>8</v>
      </c>
      <c r="D38" s="40"/>
      <c r="E38" s="44">
        <f>(E37/D37)^0.5-1</f>
        <v>1.2198643077933946E-2</v>
      </c>
      <c r="F38" s="44">
        <f>(F37/E37)^0.2-1</f>
        <v>1.137911690800375E-2</v>
      </c>
    </row>
    <row r="39" spans="3:6" ht="16" thickBot="1" x14ac:dyDescent="0.25">
      <c r="C39" s="29" t="s">
        <v>9</v>
      </c>
      <c r="D39" s="47"/>
      <c r="E39" s="48">
        <f>1000*(E37-D37)/24</f>
        <v>157.98701250000136</v>
      </c>
      <c r="F39" s="48">
        <f>1000*(F37-E37)/60</f>
        <v>153.52978107170117</v>
      </c>
    </row>
    <row r="40" spans="3:6" x14ac:dyDescent="0.2">
      <c r="C40" s="18" t="s">
        <v>22</v>
      </c>
      <c r="D40" s="49">
        <v>147.38900000000001</v>
      </c>
      <c r="E40" s="50">
        <v>151.77600000000001</v>
      </c>
    </row>
    <row r="41" spans="3:6" x14ac:dyDescent="0.2">
      <c r="C41" s="22" t="s">
        <v>23</v>
      </c>
      <c r="D41" s="12"/>
      <c r="E41" s="28">
        <f>(E40/D40)^0.5-1</f>
        <v>1.4773261440015339E-2</v>
      </c>
      <c r="F41" s="1"/>
    </row>
    <row r="42" spans="3:6" ht="16" thickBot="1" x14ac:dyDescent="0.25">
      <c r="C42" s="29" t="s">
        <v>24</v>
      </c>
      <c r="D42" s="16"/>
      <c r="E42" s="51">
        <f>1000*(E40-D40)/24</f>
        <v>182.79166666666666</v>
      </c>
      <c r="F42" s="1"/>
    </row>
    <row r="43" spans="3:6" ht="16" thickBot="1" x14ac:dyDescent="0.25"/>
    <row r="44" spans="3:6" ht="16" thickBot="1" x14ac:dyDescent="0.25">
      <c r="C44" s="59"/>
      <c r="D44" s="60"/>
      <c r="E44" s="60"/>
      <c r="F44" s="61" t="s">
        <v>1</v>
      </c>
    </row>
    <row r="45" spans="3:6" x14ac:dyDescent="0.2">
      <c r="C45" s="52" t="s">
        <v>25</v>
      </c>
      <c r="D45" s="20" t="s">
        <v>26</v>
      </c>
      <c r="E45" s="53"/>
      <c r="F45" s="57">
        <f>(E33/D33)^(5/2)*E33</f>
        <v>0.64467513802046761</v>
      </c>
    </row>
    <row r="46" spans="3:6" ht="16" thickBot="1" x14ac:dyDescent="0.25">
      <c r="C46" s="54" t="s">
        <v>28</v>
      </c>
      <c r="D46" s="55" t="s">
        <v>27</v>
      </c>
      <c r="E46" s="56"/>
      <c r="F46" s="58">
        <f>(E36/D36)^(5/2)*E36</f>
        <v>2.3565600634176832E-2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Barbera</dc:creator>
  <cp:lastModifiedBy>Pavel Solís</cp:lastModifiedBy>
  <dcterms:created xsi:type="dcterms:W3CDTF">2020-02-11T18:45:16Z</dcterms:created>
  <dcterms:modified xsi:type="dcterms:W3CDTF">2020-02-15T01:19:18Z</dcterms:modified>
</cp:coreProperties>
</file>